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385" yWindow="-15" windowWidth="14430" windowHeight="12240"/>
  </bookViews>
  <sheets>
    <sheet name="Stocker WS1" sheetId="1" r:id="rId1"/>
    <sheet name="Stocker WS2" sheetId="2" r:id="rId2"/>
    <sheet name="Stocker WS3" sheetId="3" r:id="rId3"/>
    <sheet name="Dairy WS1" sheetId="4" r:id="rId4"/>
    <sheet name="Dairy WS2" sheetId="5" r:id="rId5"/>
    <sheet name="Dairy WS3" sheetId="6" r:id="rId6"/>
    <sheet name="Blank WS1" sheetId="7" r:id="rId7"/>
    <sheet name="Blank WS2" sheetId="8" r:id="rId8"/>
    <sheet name="Blank WS3" sheetId="9" r:id="rId9"/>
  </sheets>
  <calcPr calcId="125725"/>
</workbook>
</file>

<file path=xl/calcChain.xml><?xml version="1.0" encoding="utf-8"?>
<calcChain xmlns="http://schemas.openxmlformats.org/spreadsheetml/2006/main">
  <c r="D3" i="9"/>
  <c r="D7"/>
  <c r="B8" s="1"/>
  <c r="C4"/>
  <c r="B4"/>
  <c r="D21" i="8"/>
  <c r="D29" i="7"/>
  <c r="D28"/>
  <c r="G14"/>
  <c r="D27"/>
  <c r="C7" i="4"/>
  <c r="C6"/>
  <c r="C5"/>
  <c r="D17" i="7"/>
  <c r="C7"/>
  <c r="C6"/>
  <c r="C5"/>
  <c r="C7" i="1"/>
  <c r="C6"/>
  <c r="D17" s="1"/>
  <c r="C5"/>
  <c r="D15" i="8"/>
  <c r="D5"/>
  <c r="D13" s="1"/>
  <c r="D4"/>
  <c r="B18" i="7"/>
  <c r="D18" s="1"/>
  <c r="D13"/>
  <c r="B13"/>
  <c r="D12"/>
  <c r="B12"/>
  <c r="D10" i="8" l="1"/>
  <c r="D17" s="1"/>
  <c r="D18" s="1"/>
  <c r="D19" s="1"/>
  <c r="D6"/>
  <c r="B19" i="7"/>
  <c r="D19" s="1"/>
  <c r="B20"/>
  <c r="D20" s="1"/>
  <c r="B21"/>
  <c r="D21" s="1"/>
  <c r="D7" i="6" l="1"/>
  <c r="D15" i="5"/>
  <c r="D5"/>
  <c r="D10" s="1"/>
  <c r="D4"/>
  <c r="B18" i="4"/>
  <c r="B21" s="1"/>
  <c r="D21" s="1"/>
  <c r="B13"/>
  <c r="D13" s="1"/>
  <c r="B12"/>
  <c r="D12" s="1"/>
  <c r="D12" i="5" l="1"/>
  <c r="D11"/>
  <c r="D17" s="1"/>
  <c r="D13"/>
  <c r="D18" i="4"/>
  <c r="D17"/>
  <c r="D6" i="5"/>
  <c r="D3" i="6" s="1"/>
  <c r="B19" i="4"/>
  <c r="D19" s="1"/>
  <c r="B20"/>
  <c r="D20" s="1"/>
  <c r="C4" i="6" l="1"/>
  <c r="D18" i="5"/>
  <c r="D19" s="1"/>
  <c r="D21" s="1"/>
  <c r="D27" i="4"/>
  <c r="D28" s="1"/>
  <c r="B4" i="6" s="1"/>
  <c r="D4" s="1"/>
  <c r="D5" s="1"/>
  <c r="B5" l="1"/>
  <c r="B6" s="1"/>
  <c r="B8" s="1"/>
  <c r="C5"/>
  <c r="C6" s="1"/>
  <c r="D29" i="4"/>
  <c r="D7" i="3" l="1"/>
  <c r="D15" i="2" l="1"/>
  <c r="D5"/>
  <c r="D13" s="1"/>
  <c r="D4"/>
  <c r="D6" l="1"/>
  <c r="D3" i="3" s="1"/>
  <c r="D10" i="2"/>
  <c r="B18" i="1"/>
  <c r="B21" s="1"/>
  <c r="D17" i="2" l="1"/>
  <c r="D18" s="1"/>
  <c r="D19" s="1"/>
  <c r="D21" s="1"/>
  <c r="B20" i="1"/>
  <c r="B19"/>
  <c r="B13"/>
  <c r="D13" s="1"/>
  <c r="B12"/>
  <c r="D21"/>
  <c r="D12"/>
  <c r="C4" i="3" l="1"/>
  <c r="D18" i="1"/>
  <c r="D20"/>
  <c r="D19"/>
  <c r="D27" l="1"/>
  <c r="D28" s="1"/>
  <c r="D4" i="9" l="1"/>
  <c r="B4" i="3"/>
  <c r="D29" i="1"/>
  <c r="C5" i="9" l="1"/>
  <c r="C6" s="1"/>
  <c r="D5"/>
  <c r="B5"/>
  <c r="B6" s="1"/>
  <c r="D4" i="3"/>
  <c r="C5" l="1"/>
  <c r="C6" s="1"/>
  <c r="B5"/>
  <c r="B6" s="1"/>
  <c r="B8" s="1"/>
  <c r="D5"/>
</calcChain>
</file>

<file path=xl/sharedStrings.xml><?xml version="1.0" encoding="utf-8"?>
<sst xmlns="http://schemas.openxmlformats.org/spreadsheetml/2006/main" count="192" uniqueCount="61">
  <si>
    <t>Interest</t>
  </si>
  <si>
    <t>Land Taxes</t>
  </si>
  <si>
    <t>Other Investments</t>
  </si>
  <si>
    <t>Fences</t>
  </si>
  <si>
    <t>Corrals</t>
  </si>
  <si>
    <t>Total</t>
  </si>
  <si>
    <t>Fertilizer</t>
  </si>
  <si>
    <t>Labor and Management</t>
  </si>
  <si>
    <t>Labor</t>
  </si>
  <si>
    <t>Management</t>
  </si>
  <si>
    <t>Valuation</t>
  </si>
  <si>
    <t>Marketing, hauling</t>
  </si>
  <si>
    <t>Stocking Rate (acres/head)</t>
  </si>
  <si>
    <t>Landowner</t>
  </si>
  <si>
    <t>Livestock Owner</t>
  </si>
  <si>
    <t>Percent contribution</t>
  </si>
  <si>
    <t>Value of Gain</t>
  </si>
  <si>
    <t>Depreciation</t>
  </si>
  <si>
    <t>Worksheet 1. Landower Cost Estimate</t>
  </si>
  <si>
    <t>Item</t>
  </si>
  <si>
    <t>Rate</t>
  </si>
  <si>
    <t>Land value</t>
  </si>
  <si>
    <t>Annual Charge</t>
  </si>
  <si>
    <t>Annual Land Development Costs</t>
  </si>
  <si>
    <t>Land Charges</t>
  </si>
  <si>
    <t>Other Contributions</t>
  </si>
  <si>
    <t>Total Pasture Ownership Charges</t>
  </si>
  <si>
    <t>Useful life (years)</t>
  </si>
  <si>
    <t>Land and Facility Investments</t>
  </si>
  <si>
    <t>Facility Charges</t>
  </si>
  <si>
    <t xml:space="preserve">Repairs </t>
  </si>
  <si>
    <t xml:space="preserve">Taxes </t>
  </si>
  <si>
    <t xml:space="preserve">Insurance </t>
  </si>
  <si>
    <t>Agricultural Value</t>
  </si>
  <si>
    <t>Acres</t>
  </si>
  <si>
    <t>Worksheet 2. Livestock Owner Cost Estimate</t>
  </si>
  <si>
    <t>Final Value of Animal</t>
  </si>
  <si>
    <t>Value ($/cwt)</t>
  </si>
  <si>
    <t>Initial Value of Animal</t>
  </si>
  <si>
    <t>Value ($/animal)</t>
  </si>
  <si>
    <t>Weight (lbs./animal)</t>
  </si>
  <si>
    <t>Taxes, vet, insurance, miscellaneous</t>
  </si>
  <si>
    <t>Death loss</t>
  </si>
  <si>
    <t>Supplemental Feed</t>
  </si>
  <si>
    <t>Stocking Rate (acres/head or animal unit)</t>
  </si>
  <si>
    <t>Livestock Owner Net Returns to Pasture ($/Acre)</t>
  </si>
  <si>
    <t>Units</t>
  </si>
  <si>
    <t>Cost ($/animal)</t>
  </si>
  <si>
    <t>Time on pasture (months/year)</t>
  </si>
  <si>
    <t>Stocking Rate (Acres/head or animal unit)</t>
  </si>
  <si>
    <t>Net Return Allocation ($/head)</t>
  </si>
  <si>
    <t>Landowner's Contribution ($/Head or Animal Unit)</t>
  </si>
  <si>
    <t>Landowner's Contribution ($/Acre)</t>
  </si>
  <si>
    <t>Livestock Owner's Contribution</t>
  </si>
  <si>
    <t>Livestock Owner's Contribution ($/head)</t>
  </si>
  <si>
    <t>Livestock Operating Cost and Initial Value ($/head)</t>
  </si>
  <si>
    <t>Net Returns to Grazing ($/head)</t>
  </si>
  <si>
    <t>Worksheet 3. Share of Gain</t>
  </si>
  <si>
    <t>Value of Gain ($/head from worksheet 2)</t>
  </si>
  <si>
    <t>Estimated Contribution ($/Head from worksheets 1 and 2)</t>
  </si>
  <si>
    <t>Implied Cast Rental Rate ($/acre)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</si>
</sst>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%"/>
    <numFmt numFmtId="165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Arial"/>
      <family val="2"/>
    </font>
    <font>
      <sz val="10"/>
      <name val="Arial"/>
      <family val="2"/>
    </font>
    <font>
      <sz val="10"/>
      <color theme="8" tint="-0.499984740745262"/>
      <name val="Arial"/>
      <family val="2"/>
    </font>
    <font>
      <sz val="11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4">
    <xf numFmtId="0" fontId="0" fillId="0" borderId="0" xfId="0"/>
    <xf numFmtId="0" fontId="0" fillId="0" borderId="0" xfId="0" applyAlignment="1">
      <alignment horizontal="left" indent="1"/>
    </xf>
    <xf numFmtId="9" fontId="0" fillId="0" borderId="0" xfId="0" applyNumberFormat="1"/>
    <xf numFmtId="0" fontId="0" fillId="0" borderId="0" xfId="0" applyAlignment="1">
      <alignment horizontal="left" indent="2"/>
    </xf>
    <xf numFmtId="8" fontId="0" fillId="0" borderId="0" xfId="0" applyNumberFormat="1"/>
    <xf numFmtId="6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wrapText="1"/>
    </xf>
    <xf numFmtId="0" fontId="0" fillId="0" borderId="4" xfId="0" applyFill="1" applyBorder="1"/>
    <xf numFmtId="10" fontId="0" fillId="0" borderId="0" xfId="0" applyNumberFormat="1"/>
    <xf numFmtId="0" fontId="0" fillId="0" borderId="5" xfId="0" applyBorder="1"/>
    <xf numFmtId="43" fontId="0" fillId="0" borderId="0" xfId="1" applyFont="1"/>
    <xf numFmtId="0" fontId="0" fillId="0" borderId="6" xfId="0" applyBorder="1" applyAlignment="1">
      <alignment horizontal="left"/>
    </xf>
    <xf numFmtId="8" fontId="0" fillId="0" borderId="6" xfId="0" applyNumberFormat="1" applyBorder="1"/>
    <xf numFmtId="0" fontId="0" fillId="0" borderId="6" xfId="0" applyBorder="1"/>
    <xf numFmtId="0" fontId="0" fillId="0" borderId="0" xfId="0" quotePrefix="1" applyAlignment="1">
      <alignment horizontal="left"/>
    </xf>
    <xf numFmtId="0" fontId="4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7" fillId="3" borderId="2" xfId="0" applyFont="1" applyFill="1" applyBorder="1" applyAlignment="1">
      <alignment horizontal="center"/>
    </xf>
    <xf numFmtId="165" fontId="6" fillId="3" borderId="0" xfId="2" applyNumberFormat="1" applyFont="1" applyFill="1" applyBorder="1" applyAlignment="1" applyProtection="1">
      <alignment horizontal="center" vertical="top" wrapText="1"/>
      <protection locked="0"/>
    </xf>
    <xf numFmtId="0" fontId="6" fillId="3" borderId="0" xfId="1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 horizontal="center"/>
    </xf>
    <xf numFmtId="6" fontId="3" fillId="0" borderId="0" xfId="0" applyNumberFormat="1" applyFont="1" applyFill="1" applyBorder="1" applyAlignment="1">
      <alignment horizontal="center"/>
    </xf>
    <xf numFmtId="3" fontId="6" fillId="3" borderId="0" xfId="2" applyNumberFormat="1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0" xfId="0" applyNumberFormat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8" fontId="0" fillId="0" borderId="5" xfId="0" applyNumberFormat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7" fillId="3" borderId="0" xfId="0" applyFont="1" applyFill="1" applyAlignment="1">
      <alignment horizontal="center"/>
    </xf>
    <xf numFmtId="8" fontId="7" fillId="3" borderId="0" xfId="0" applyNumberFormat="1" applyFon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8" fontId="7" fillId="3" borderId="0" xfId="0" applyNumberFormat="1" applyFont="1" applyFill="1" applyBorder="1" applyAlignment="1">
      <alignment horizontal="center"/>
    </xf>
    <xf numFmtId="8" fontId="2" fillId="0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8" fontId="0" fillId="0" borderId="4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wrapText="1"/>
    </xf>
    <xf numFmtId="164" fontId="7" fillId="3" borderId="0" xfId="0" applyNumberFormat="1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9" fontId="7" fillId="3" borderId="0" xfId="0" applyNumberFormat="1" applyFont="1" applyFill="1" applyAlignment="1">
      <alignment horizontal="center"/>
    </xf>
    <xf numFmtId="8" fontId="0" fillId="0" borderId="3" xfId="0" applyNumberForma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8" fontId="7" fillId="3" borderId="4" xfId="0" applyNumberFormat="1" applyFont="1" applyFill="1" applyBorder="1" applyAlignment="1">
      <alignment horizontal="center"/>
    </xf>
    <xf numFmtId="0" fontId="0" fillId="0" borderId="0" xfId="1" applyNumberFormat="1" applyFont="1"/>
    <xf numFmtId="0" fontId="4" fillId="2" borderId="9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G10" sqref="G10"/>
    </sheetView>
  </sheetViews>
  <sheetFormatPr defaultRowHeight="15"/>
  <cols>
    <col min="1" max="1" width="44.28515625" customWidth="1"/>
    <col min="2" max="2" width="16.85546875" customWidth="1"/>
    <col min="3" max="3" width="12.85546875" customWidth="1"/>
    <col min="4" max="4" width="16.85546875" bestFit="1" customWidth="1"/>
    <col min="5" max="5" width="10.85546875" bestFit="1" customWidth="1"/>
  </cols>
  <sheetData>
    <row r="1" spans="1:12">
      <c r="A1" s="9"/>
      <c r="B1" s="9"/>
      <c r="C1" s="9"/>
      <c r="D1" s="9"/>
      <c r="E1" s="9"/>
    </row>
    <row r="2" spans="1:12" ht="21" thickBot="1">
      <c r="A2" s="22" t="s">
        <v>18</v>
      </c>
      <c r="B2" s="23"/>
      <c r="C2" s="23"/>
      <c r="D2" s="23"/>
      <c r="E2" s="9"/>
    </row>
    <row r="3" spans="1:12" s="9" customFormat="1" ht="30">
      <c r="A3" s="7" t="s">
        <v>28</v>
      </c>
      <c r="B3" s="43" t="s">
        <v>33</v>
      </c>
      <c r="C3" s="44" t="s">
        <v>34</v>
      </c>
      <c r="D3" s="43" t="s">
        <v>27</v>
      </c>
      <c r="F3"/>
      <c r="G3"/>
      <c r="H3"/>
      <c r="I3"/>
      <c r="J3"/>
      <c r="K3"/>
      <c r="L3"/>
    </row>
    <row r="4" spans="1:12">
      <c r="A4" s="9" t="s">
        <v>21</v>
      </c>
      <c r="B4" s="27">
        <v>240000</v>
      </c>
      <c r="C4" s="28">
        <v>160</v>
      </c>
      <c r="D4" s="29"/>
      <c r="E4" s="9"/>
    </row>
    <row r="5" spans="1:12">
      <c r="A5" s="24" t="s">
        <v>3</v>
      </c>
      <c r="B5" s="27">
        <v>10000</v>
      </c>
      <c r="C5" s="30">
        <f>IF(D5&lt;1,0,B5/D5)</f>
        <v>400</v>
      </c>
      <c r="D5" s="31">
        <v>25</v>
      </c>
      <c r="E5" s="9"/>
    </row>
    <row r="6" spans="1:12">
      <c r="A6" s="24" t="s">
        <v>4</v>
      </c>
      <c r="B6" s="27">
        <v>0</v>
      </c>
      <c r="C6" s="30">
        <f t="shared" ref="C6:C7" si="0">IF(D6&lt;1,0,B6/D6)</f>
        <v>0</v>
      </c>
      <c r="D6" s="31"/>
      <c r="E6" s="9"/>
    </row>
    <row r="7" spans="1:12">
      <c r="A7" s="24" t="s">
        <v>2</v>
      </c>
      <c r="B7" s="27">
        <v>0</v>
      </c>
      <c r="C7" s="30">
        <f t="shared" si="0"/>
        <v>0</v>
      </c>
      <c r="D7" s="31">
        <v>25</v>
      </c>
      <c r="E7" s="9"/>
    </row>
    <row r="8" spans="1:12" ht="15.75" thickBot="1">
      <c r="A8" s="10" t="s">
        <v>49</v>
      </c>
      <c r="B8" s="26">
        <v>4</v>
      </c>
      <c r="C8" s="32"/>
      <c r="D8" s="32"/>
      <c r="E8" s="9"/>
    </row>
    <row r="9" spans="1:12" ht="7.5" customHeight="1">
      <c r="A9" s="9"/>
      <c r="B9" s="29"/>
      <c r="C9" s="29"/>
      <c r="D9" s="29"/>
      <c r="E9" s="9"/>
    </row>
    <row r="10" spans="1:12">
      <c r="A10" s="12" t="s">
        <v>19</v>
      </c>
      <c r="B10" s="33" t="s">
        <v>10</v>
      </c>
      <c r="C10" s="33" t="s">
        <v>20</v>
      </c>
      <c r="D10" s="33" t="s">
        <v>22</v>
      </c>
      <c r="E10" s="9"/>
    </row>
    <row r="11" spans="1:12">
      <c r="A11" s="9" t="s">
        <v>24</v>
      </c>
      <c r="B11" s="29"/>
      <c r="C11" s="29"/>
      <c r="D11" s="29"/>
      <c r="E11" s="9"/>
    </row>
    <row r="12" spans="1:12">
      <c r="A12" s="25" t="s">
        <v>0</v>
      </c>
      <c r="B12" s="34">
        <f>B4</f>
        <v>240000</v>
      </c>
      <c r="C12" s="35">
        <v>0.01</v>
      </c>
      <c r="D12" s="34">
        <f>C12*B12</f>
        <v>2400</v>
      </c>
      <c r="E12" s="9"/>
      <c r="F12" s="5"/>
    </row>
    <row r="13" spans="1:12">
      <c r="A13" s="25" t="s">
        <v>1</v>
      </c>
      <c r="B13" s="34">
        <f>B4</f>
        <v>240000</v>
      </c>
      <c r="C13" s="35">
        <v>5.0000000000000001E-3</v>
      </c>
      <c r="D13" s="34">
        <f>C13*B13</f>
        <v>1200</v>
      </c>
      <c r="E13" s="9"/>
    </row>
    <row r="14" spans="1:12">
      <c r="A14" s="25" t="s">
        <v>23</v>
      </c>
      <c r="B14" s="29"/>
      <c r="C14" s="36"/>
      <c r="D14" s="27">
        <v>0</v>
      </c>
      <c r="E14" s="9"/>
    </row>
    <row r="15" spans="1:12" ht="6" customHeight="1">
      <c r="A15" s="25"/>
      <c r="B15" s="29"/>
      <c r="C15" s="37"/>
      <c r="D15" s="34"/>
      <c r="E15" s="9"/>
    </row>
    <row r="16" spans="1:12">
      <c r="A16" s="24" t="s">
        <v>29</v>
      </c>
      <c r="B16" s="29"/>
      <c r="C16" s="29"/>
      <c r="D16" s="29"/>
      <c r="E16" s="9"/>
    </row>
    <row r="17" spans="1:5">
      <c r="A17" s="25" t="s">
        <v>17</v>
      </c>
      <c r="B17" s="29"/>
      <c r="C17" s="29"/>
      <c r="D17" s="34">
        <f>SUM(C5:C7)</f>
        <v>400</v>
      </c>
      <c r="E17" s="9"/>
    </row>
    <row r="18" spans="1:5">
      <c r="A18" s="25" t="s">
        <v>0</v>
      </c>
      <c r="B18" s="34">
        <f>SUM(B5:B7)</f>
        <v>10000</v>
      </c>
      <c r="C18" s="35">
        <v>0.05</v>
      </c>
      <c r="D18" s="34">
        <f>C18*B18/2</f>
        <v>250</v>
      </c>
      <c r="E18" s="9"/>
    </row>
    <row r="19" spans="1:5">
      <c r="A19" s="25" t="s">
        <v>30</v>
      </c>
      <c r="B19" s="34">
        <f>B18</f>
        <v>10000</v>
      </c>
      <c r="C19" s="35">
        <v>0.01</v>
      </c>
      <c r="D19" s="34">
        <f>C19*B19/2</f>
        <v>50</v>
      </c>
      <c r="E19" s="9"/>
    </row>
    <row r="20" spans="1:5">
      <c r="A20" s="25" t="s">
        <v>31</v>
      </c>
      <c r="B20" s="34">
        <f>B18</f>
        <v>10000</v>
      </c>
      <c r="C20" s="35">
        <v>5.0000000000000001E-3</v>
      </c>
      <c r="D20" s="34">
        <f>C20*B20/2</f>
        <v>25</v>
      </c>
      <c r="E20" s="9"/>
    </row>
    <row r="21" spans="1:5">
      <c r="A21" s="25" t="s">
        <v>32</v>
      </c>
      <c r="B21" s="34">
        <f>B18</f>
        <v>10000</v>
      </c>
      <c r="C21" s="35">
        <v>0</v>
      </c>
      <c r="D21" s="34">
        <f>C21*B21/2</f>
        <v>0</v>
      </c>
      <c r="E21" s="9"/>
    </row>
    <row r="22" spans="1:5" ht="7.5" customHeight="1">
      <c r="A22" s="9"/>
      <c r="B22" s="29"/>
      <c r="C22" s="29"/>
      <c r="D22" s="29"/>
      <c r="E22" s="9"/>
    </row>
    <row r="23" spans="1:5">
      <c r="A23" s="24" t="s">
        <v>25</v>
      </c>
      <c r="B23" s="29"/>
      <c r="C23" s="29"/>
      <c r="D23" s="29"/>
      <c r="E23" s="9"/>
    </row>
    <row r="24" spans="1:5">
      <c r="A24" s="25" t="s">
        <v>6</v>
      </c>
      <c r="B24" s="29"/>
      <c r="C24" s="29"/>
      <c r="D24" s="27">
        <v>0</v>
      </c>
      <c r="E24" s="9"/>
    </row>
    <row r="25" spans="1:5">
      <c r="A25" s="25" t="s">
        <v>7</v>
      </c>
      <c r="B25" s="29"/>
      <c r="C25" s="29"/>
      <c r="D25" s="27">
        <v>0</v>
      </c>
      <c r="E25" s="9"/>
    </row>
    <row r="26" spans="1:5" ht="6" customHeight="1">
      <c r="A26" s="9"/>
      <c r="B26" s="29"/>
      <c r="C26" s="29"/>
      <c r="D26" s="29"/>
      <c r="E26" s="9"/>
    </row>
    <row r="27" spans="1:5">
      <c r="A27" s="11" t="s">
        <v>26</v>
      </c>
      <c r="B27" s="38"/>
      <c r="C27" s="38"/>
      <c r="D27" s="39">
        <f>SUM(D12:D25)</f>
        <v>4325</v>
      </c>
      <c r="E27" s="9"/>
    </row>
    <row r="28" spans="1:5">
      <c r="A28" s="16" t="s">
        <v>51</v>
      </c>
      <c r="B28" s="40"/>
      <c r="C28" s="40"/>
      <c r="D28" s="41">
        <f>D27/C4*B8</f>
        <v>108.125</v>
      </c>
      <c r="E28" s="9"/>
    </row>
    <row r="29" spans="1:5" ht="15.75" thickBot="1">
      <c r="A29" s="10" t="s">
        <v>52</v>
      </c>
      <c r="B29" s="32"/>
      <c r="C29" s="32"/>
      <c r="D29" s="42">
        <f>D27/C4</f>
        <v>27.03125</v>
      </c>
      <c r="E29" s="9"/>
    </row>
    <row r="30" spans="1:5">
      <c r="A30" s="9"/>
      <c r="B30" s="9"/>
      <c r="C30" s="9"/>
      <c r="D30" s="9"/>
      <c r="E3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A2" sqref="A2:D21"/>
    </sheetView>
  </sheetViews>
  <sheetFormatPr defaultRowHeight="15"/>
  <cols>
    <col min="1" max="1" width="50.5703125" bestFit="1" customWidth="1"/>
    <col min="2" max="2" width="15.85546875" customWidth="1"/>
    <col min="3" max="3" width="12.140625" customWidth="1"/>
    <col min="4" max="4" width="14.42578125" customWidth="1"/>
    <col min="5" max="5" width="10.85546875" customWidth="1"/>
  </cols>
  <sheetData>
    <row r="2" spans="1:6" ht="21" thickBot="1">
      <c r="A2" s="62" t="s">
        <v>35</v>
      </c>
      <c r="B2" s="63"/>
      <c r="C2" s="63"/>
      <c r="D2" s="63"/>
    </row>
    <row r="3" spans="1:6" s="13" customFormat="1" ht="30">
      <c r="A3" s="8"/>
      <c r="B3" s="43" t="s">
        <v>40</v>
      </c>
      <c r="C3" s="43" t="s">
        <v>37</v>
      </c>
      <c r="D3" s="43" t="s">
        <v>39</v>
      </c>
    </row>
    <row r="4" spans="1:6">
      <c r="A4" t="s">
        <v>36</v>
      </c>
      <c r="B4" s="45">
        <v>800</v>
      </c>
      <c r="C4" s="46">
        <v>110</v>
      </c>
      <c r="D4" s="47">
        <f>C4*B4/100</f>
        <v>880</v>
      </c>
    </row>
    <row r="5" spans="1:6">
      <c r="A5" s="9" t="s">
        <v>38</v>
      </c>
      <c r="B5" s="48">
        <v>580</v>
      </c>
      <c r="C5" s="49">
        <v>120</v>
      </c>
      <c r="D5" s="50">
        <f>C5*B5/100</f>
        <v>696</v>
      </c>
    </row>
    <row r="6" spans="1:6">
      <c r="A6" s="14" t="s">
        <v>16</v>
      </c>
      <c r="B6" s="51"/>
      <c r="C6" s="51"/>
      <c r="D6" s="52">
        <f>D4-D5</f>
        <v>184</v>
      </c>
    </row>
    <row r="7" spans="1:6" ht="15.75" thickBot="1">
      <c r="B7" s="53"/>
      <c r="C7" s="53"/>
      <c r="D7" s="53"/>
    </row>
    <row r="8" spans="1:6" s="13" customFormat="1" ht="30">
      <c r="A8" s="8" t="s">
        <v>53</v>
      </c>
      <c r="B8" s="54" t="s">
        <v>46</v>
      </c>
      <c r="C8" s="54" t="s">
        <v>20</v>
      </c>
      <c r="D8" s="54" t="s">
        <v>47</v>
      </c>
    </row>
    <row r="9" spans="1:6">
      <c r="A9" t="s">
        <v>48</v>
      </c>
      <c r="B9" s="45">
        <v>4</v>
      </c>
      <c r="C9" s="53"/>
      <c r="D9" s="53"/>
      <c r="F9" s="21"/>
    </row>
    <row r="10" spans="1:6">
      <c r="A10" t="s">
        <v>0</v>
      </c>
      <c r="B10" s="53"/>
      <c r="C10" s="55">
        <v>6.5000000000000002E-2</v>
      </c>
      <c r="D10" s="47">
        <f>$D$5*$B$9/12*C10</f>
        <v>15.08</v>
      </c>
    </row>
    <row r="11" spans="1:6">
      <c r="A11" t="s">
        <v>41</v>
      </c>
      <c r="B11" s="53"/>
      <c r="C11" s="56"/>
      <c r="D11" s="46">
        <v>18.5</v>
      </c>
    </row>
    <row r="12" spans="1:6">
      <c r="A12" t="s">
        <v>11</v>
      </c>
      <c r="B12" s="53"/>
      <c r="C12" s="56"/>
      <c r="D12" s="46">
        <v>17.05</v>
      </c>
    </row>
    <row r="13" spans="1:6">
      <c r="A13" t="s">
        <v>42</v>
      </c>
      <c r="B13" s="53"/>
      <c r="C13" s="57">
        <v>0.01</v>
      </c>
      <c r="D13" s="47">
        <f>$D$5*C13</f>
        <v>6.96</v>
      </c>
    </row>
    <row r="14" spans="1:6">
      <c r="A14" t="s">
        <v>43</v>
      </c>
      <c r="B14" s="53"/>
      <c r="C14" s="56"/>
      <c r="D14" s="46">
        <v>39</v>
      </c>
    </row>
    <row r="15" spans="1:6">
      <c r="A15" t="s">
        <v>8</v>
      </c>
      <c r="B15" s="45">
        <v>1.5</v>
      </c>
      <c r="C15" s="46">
        <v>11</v>
      </c>
      <c r="D15" s="47">
        <f>B15*C15</f>
        <v>16.5</v>
      </c>
    </row>
    <row r="16" spans="1:6">
      <c r="A16" s="12" t="s">
        <v>9</v>
      </c>
      <c r="B16" s="51"/>
      <c r="C16" s="51"/>
      <c r="D16" s="60">
        <v>10</v>
      </c>
    </row>
    <row r="17" spans="1:4">
      <c r="A17" s="11" t="s">
        <v>54</v>
      </c>
      <c r="B17" s="38"/>
      <c r="C17" s="38"/>
      <c r="D17" s="58">
        <f>SUM(D10:D16)</f>
        <v>123.09</v>
      </c>
    </row>
    <row r="18" spans="1:4">
      <c r="A18" s="11" t="s">
        <v>55</v>
      </c>
      <c r="B18" s="38"/>
      <c r="C18" s="38"/>
      <c r="D18" s="58">
        <f>D17+D5</f>
        <v>819.09</v>
      </c>
    </row>
    <row r="19" spans="1:4">
      <c r="A19" s="11" t="s">
        <v>56</v>
      </c>
      <c r="B19" s="38"/>
      <c r="C19" s="38"/>
      <c r="D19" s="58">
        <f>D4-D18</f>
        <v>60.909999999999968</v>
      </c>
    </row>
    <row r="20" spans="1:4">
      <c r="A20" s="11" t="s">
        <v>12</v>
      </c>
      <c r="B20" s="59">
        <v>4</v>
      </c>
      <c r="C20" s="38"/>
      <c r="D20" s="38"/>
    </row>
    <row r="21" spans="1:4" ht="15.75" thickBot="1">
      <c r="A21" s="10" t="s">
        <v>45</v>
      </c>
      <c r="B21" s="32"/>
      <c r="C21" s="32"/>
      <c r="D21" s="42">
        <f>D19/B20</f>
        <v>15.227499999999992</v>
      </c>
    </row>
    <row r="24" spans="1:4">
      <c r="D24" s="4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B5" sqref="B5"/>
    </sheetView>
  </sheetViews>
  <sheetFormatPr defaultRowHeight="15"/>
  <cols>
    <col min="1" max="1" width="52" customWidth="1"/>
    <col min="2" max="2" width="10.85546875" bestFit="1" customWidth="1"/>
    <col min="3" max="3" width="15.7109375" bestFit="1" customWidth="1"/>
  </cols>
  <sheetData>
    <row r="1" spans="1:8" ht="15.75" thickBot="1">
      <c r="A1" t="s">
        <v>57</v>
      </c>
    </row>
    <row r="2" spans="1:8">
      <c r="A2" s="7"/>
      <c r="B2" s="7" t="s">
        <v>13</v>
      </c>
      <c r="C2" s="7" t="s">
        <v>14</v>
      </c>
      <c r="D2" s="7" t="s">
        <v>5</v>
      </c>
    </row>
    <row r="3" spans="1:8">
      <c r="A3" t="s">
        <v>58</v>
      </c>
      <c r="B3" s="4"/>
      <c r="C3" s="4"/>
      <c r="D3" s="4">
        <f>'Stocker WS2'!D6</f>
        <v>184</v>
      </c>
    </row>
    <row r="4" spans="1:8">
      <c r="A4" t="s">
        <v>59</v>
      </c>
      <c r="B4" s="4">
        <f>'Stocker WS1'!D28</f>
        <v>108.125</v>
      </c>
      <c r="C4" s="4">
        <f>'Stocker WS2'!D17</f>
        <v>123.09</v>
      </c>
      <c r="D4" s="4">
        <f>C4+B4</f>
        <v>231.215</v>
      </c>
    </row>
    <row r="5" spans="1:8">
      <c r="A5" t="s">
        <v>15</v>
      </c>
      <c r="B5" s="2">
        <f>B4/$D$4</f>
        <v>0.46763834526306686</v>
      </c>
      <c r="C5" s="2">
        <f t="shared" ref="C5:D5" si="0">C4/$D$4</f>
        <v>0.5323616547369332</v>
      </c>
      <c r="D5" s="2">
        <f t="shared" si="0"/>
        <v>1</v>
      </c>
      <c r="G5" s="15"/>
      <c r="H5" s="15"/>
    </row>
    <row r="6" spans="1:8">
      <c r="A6" s="6" t="s">
        <v>50</v>
      </c>
      <c r="B6" s="4">
        <f>$D$3*B5</f>
        <v>86.045455528404304</v>
      </c>
      <c r="C6" s="4">
        <f>D3*C5</f>
        <v>97.95454447159571</v>
      </c>
      <c r="D6" s="4"/>
    </row>
    <row r="7" spans="1:8">
      <c r="A7" s="6" t="s">
        <v>44</v>
      </c>
      <c r="B7" s="4"/>
      <c r="D7" s="17">
        <f>'Stocker WS1'!B8</f>
        <v>4</v>
      </c>
    </row>
    <row r="8" spans="1:8" ht="15.75" thickBot="1">
      <c r="A8" s="18" t="s">
        <v>60</v>
      </c>
      <c r="B8" s="19">
        <f>B6/D7</f>
        <v>21.511363882101076</v>
      </c>
      <c r="C8" s="19"/>
      <c r="D8" s="20"/>
    </row>
    <row r="9" spans="1:8">
      <c r="A9" s="3"/>
    </row>
    <row r="14" spans="1:8">
      <c r="B14" s="4"/>
      <c r="C14" s="4"/>
      <c r="D14" s="4"/>
    </row>
    <row r="15" spans="1:8">
      <c r="B15" s="2"/>
      <c r="C15" s="2"/>
      <c r="D15" s="2"/>
    </row>
    <row r="18" spans="1:4">
      <c r="A18" s="1"/>
      <c r="B18" s="4"/>
      <c r="C18" s="4"/>
      <c r="D18" s="4"/>
    </row>
    <row r="19" spans="1:4">
      <c r="A19" s="1"/>
      <c r="B19" s="4"/>
      <c r="C19" s="4"/>
      <c r="D19" s="4"/>
    </row>
    <row r="20" spans="1:4">
      <c r="B20" s="4"/>
      <c r="C20" s="4"/>
      <c r="D20" s="4"/>
    </row>
    <row r="21" spans="1:4">
      <c r="A21" s="1"/>
      <c r="B21" s="4"/>
      <c r="C21" s="4"/>
      <c r="D21" s="4"/>
    </row>
    <row r="22" spans="1:4">
      <c r="A22" s="1"/>
      <c r="B22" s="4"/>
      <c r="C22" s="4"/>
      <c r="D2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9"/>
  <sheetViews>
    <sheetView workbookViewId="0">
      <selection activeCell="I28" sqref="I28"/>
    </sheetView>
  </sheetViews>
  <sheetFormatPr defaultRowHeight="15"/>
  <cols>
    <col min="1" max="1" width="44.28515625" customWidth="1"/>
    <col min="2" max="2" width="17" bestFit="1" customWidth="1"/>
    <col min="3" max="3" width="9.85546875" customWidth="1"/>
    <col min="4" max="4" width="16.85546875" bestFit="1" customWidth="1"/>
    <col min="5" max="5" width="10.85546875" bestFit="1" customWidth="1"/>
  </cols>
  <sheetData>
    <row r="2" spans="1:6" ht="21" thickBot="1">
      <c r="A2" s="22" t="s">
        <v>18</v>
      </c>
      <c r="B2" s="23"/>
      <c r="C2" s="23"/>
      <c r="D2" s="23"/>
    </row>
    <row r="3" spans="1:6" s="9" customFormat="1" ht="29.25" customHeight="1">
      <c r="A3" s="7" t="s">
        <v>28</v>
      </c>
      <c r="B3" s="43" t="s">
        <v>33</v>
      </c>
      <c r="C3" s="44" t="s">
        <v>34</v>
      </c>
      <c r="D3" s="43" t="s">
        <v>27</v>
      </c>
    </row>
    <row r="4" spans="1:6">
      <c r="A4" s="9" t="s">
        <v>21</v>
      </c>
      <c r="B4" s="27">
        <v>60000</v>
      </c>
      <c r="C4" s="28">
        <v>60</v>
      </c>
      <c r="D4" s="29"/>
    </row>
    <row r="5" spans="1:6">
      <c r="A5" s="24" t="s">
        <v>3</v>
      </c>
      <c r="B5" s="27">
        <v>18000</v>
      </c>
      <c r="C5" s="30">
        <f>IF(D5&lt;1,0,B5/D5)</f>
        <v>1800</v>
      </c>
      <c r="D5" s="31">
        <v>10</v>
      </c>
    </row>
    <row r="6" spans="1:6">
      <c r="A6" s="24" t="s">
        <v>4</v>
      </c>
      <c r="B6" s="27">
        <v>480</v>
      </c>
      <c r="C6" s="30">
        <f t="shared" ref="C6:C7" si="0">IF(D6&lt;1,0,B6/D6)</f>
        <v>48</v>
      </c>
      <c r="D6" s="31">
        <v>10</v>
      </c>
    </row>
    <row r="7" spans="1:6">
      <c r="A7" s="24" t="s">
        <v>2</v>
      </c>
      <c r="B7" s="27">
        <v>240</v>
      </c>
      <c r="C7" s="30">
        <f t="shared" si="0"/>
        <v>24</v>
      </c>
      <c r="D7" s="31">
        <v>10</v>
      </c>
    </row>
    <row r="8" spans="1:6" ht="15.75" thickBot="1">
      <c r="A8" s="10" t="s">
        <v>49</v>
      </c>
      <c r="B8" s="26">
        <v>1</v>
      </c>
      <c r="C8" s="32"/>
      <c r="D8" s="32"/>
    </row>
    <row r="9" spans="1:6" ht="7.5" customHeight="1">
      <c r="A9" s="9"/>
      <c r="B9" s="29"/>
      <c r="C9" s="29"/>
      <c r="D9" s="29"/>
    </row>
    <row r="10" spans="1:6">
      <c r="A10" s="12" t="s">
        <v>19</v>
      </c>
      <c r="B10" s="33" t="s">
        <v>10</v>
      </c>
      <c r="C10" s="33" t="s">
        <v>20</v>
      </c>
      <c r="D10" s="33" t="s">
        <v>22</v>
      </c>
    </row>
    <row r="11" spans="1:6">
      <c r="A11" s="9" t="s">
        <v>24</v>
      </c>
      <c r="B11" s="29"/>
      <c r="C11" s="29"/>
      <c r="D11" s="29"/>
    </row>
    <row r="12" spans="1:6">
      <c r="A12" s="25" t="s">
        <v>0</v>
      </c>
      <c r="B12" s="34">
        <f>B4</f>
        <v>60000</v>
      </c>
      <c r="C12" s="35">
        <v>0.04</v>
      </c>
      <c r="D12" s="34">
        <f>C12*B12</f>
        <v>2400</v>
      </c>
      <c r="F12" s="5"/>
    </row>
    <row r="13" spans="1:6">
      <c r="A13" s="25" t="s">
        <v>1</v>
      </c>
      <c r="B13" s="34">
        <f>B4</f>
        <v>60000</v>
      </c>
      <c r="C13" s="35">
        <v>5.0000000000000001E-3</v>
      </c>
      <c r="D13" s="34">
        <f>C13*B13</f>
        <v>300</v>
      </c>
    </row>
    <row r="14" spans="1:6">
      <c r="A14" s="25" t="s">
        <v>23</v>
      </c>
      <c r="B14" s="29"/>
      <c r="C14" s="36"/>
      <c r="D14" s="27">
        <v>0</v>
      </c>
    </row>
    <row r="15" spans="1:6" ht="6" customHeight="1">
      <c r="A15" s="25"/>
      <c r="B15" s="29"/>
      <c r="C15" s="37"/>
      <c r="D15" s="34"/>
    </row>
    <row r="16" spans="1:6">
      <c r="A16" s="24" t="s">
        <v>29</v>
      </c>
      <c r="B16" s="29"/>
      <c r="C16" s="29"/>
      <c r="D16" s="29"/>
    </row>
    <row r="17" spans="1:4">
      <c r="A17" s="25" t="s">
        <v>17</v>
      </c>
      <c r="B17" s="29"/>
      <c r="C17" s="29"/>
      <c r="D17" s="34">
        <f>SUM(C5:C7)</f>
        <v>1872</v>
      </c>
    </row>
    <row r="18" spans="1:4">
      <c r="A18" s="25" t="s">
        <v>0</v>
      </c>
      <c r="B18" s="34">
        <f>SUM(B5:B7)</f>
        <v>18720</v>
      </c>
      <c r="C18" s="35">
        <v>0.04</v>
      </c>
      <c r="D18" s="34">
        <f>C18*B18/2</f>
        <v>374.40000000000003</v>
      </c>
    </row>
    <row r="19" spans="1:4">
      <c r="A19" s="25" t="s">
        <v>30</v>
      </c>
      <c r="B19" s="34">
        <f>B18</f>
        <v>18720</v>
      </c>
      <c r="C19" s="35">
        <v>0.01</v>
      </c>
      <c r="D19" s="34">
        <f>C19*B19/2</f>
        <v>93.600000000000009</v>
      </c>
    </row>
    <row r="20" spans="1:4">
      <c r="A20" s="25" t="s">
        <v>31</v>
      </c>
      <c r="B20" s="34">
        <f>B18</f>
        <v>18720</v>
      </c>
      <c r="C20" s="35">
        <v>5.0000000000000001E-3</v>
      </c>
      <c r="D20" s="34">
        <f>C20*B20/2</f>
        <v>46.800000000000004</v>
      </c>
    </row>
    <row r="21" spans="1:4">
      <c r="A21" s="25" t="s">
        <v>32</v>
      </c>
      <c r="B21" s="34">
        <f>B18</f>
        <v>18720</v>
      </c>
      <c r="C21" s="35">
        <v>5.0000000000000001E-3</v>
      </c>
      <c r="D21" s="34">
        <f>C21*B21/2</f>
        <v>46.800000000000004</v>
      </c>
    </row>
    <row r="22" spans="1:4" ht="7.5" customHeight="1">
      <c r="A22" s="9"/>
      <c r="B22" s="29"/>
      <c r="C22" s="29"/>
      <c r="D22" s="29"/>
    </row>
    <row r="23" spans="1:4">
      <c r="A23" s="24" t="s">
        <v>25</v>
      </c>
      <c r="B23" s="29"/>
      <c r="C23" s="29"/>
      <c r="D23" s="29"/>
    </row>
    <row r="24" spans="1:4">
      <c r="A24" s="25" t="s">
        <v>6</v>
      </c>
      <c r="B24" s="29"/>
      <c r="C24" s="29"/>
      <c r="D24" s="27"/>
    </row>
    <row r="25" spans="1:4">
      <c r="A25" s="25" t="s">
        <v>7</v>
      </c>
      <c r="B25" s="29"/>
      <c r="C25" s="29"/>
      <c r="D25" s="27"/>
    </row>
    <row r="26" spans="1:4" ht="6" customHeight="1">
      <c r="A26" s="9"/>
      <c r="B26" s="29"/>
      <c r="C26" s="29"/>
      <c r="D26" s="29"/>
    </row>
    <row r="27" spans="1:4">
      <c r="A27" s="11" t="s">
        <v>26</v>
      </c>
      <c r="B27" s="38"/>
      <c r="C27" s="38"/>
      <c r="D27" s="39">
        <f>SUM(D12:D25)</f>
        <v>5133.6000000000004</v>
      </c>
    </row>
    <row r="28" spans="1:4">
      <c r="A28" s="16" t="s">
        <v>51</v>
      </c>
      <c r="B28" s="40"/>
      <c r="C28" s="40"/>
      <c r="D28" s="41">
        <f>D27/C4*B8</f>
        <v>85.56</v>
      </c>
    </row>
    <row r="29" spans="1:4" ht="15.75" thickBot="1">
      <c r="A29" s="10" t="s">
        <v>52</v>
      </c>
      <c r="B29" s="32"/>
      <c r="C29" s="32"/>
      <c r="D29" s="42">
        <f>D27/C4</f>
        <v>85.56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F9" sqref="F9:F18"/>
    </sheetView>
  </sheetViews>
  <sheetFormatPr defaultRowHeight="15"/>
  <cols>
    <col min="1" max="1" width="50.5703125" bestFit="1" customWidth="1"/>
    <col min="2" max="2" width="13.85546875" customWidth="1"/>
    <col min="3" max="5" width="10.85546875" customWidth="1"/>
  </cols>
  <sheetData>
    <row r="2" spans="1:6" ht="21" thickBot="1">
      <c r="A2" s="62" t="s">
        <v>35</v>
      </c>
      <c r="B2" s="63"/>
      <c r="C2" s="63"/>
      <c r="D2" s="63"/>
    </row>
    <row r="3" spans="1:6" s="13" customFormat="1" ht="30">
      <c r="A3" s="8"/>
      <c r="B3" s="43" t="s">
        <v>40</v>
      </c>
      <c r="C3" s="43" t="s">
        <v>37</v>
      </c>
      <c r="D3" s="43" t="s">
        <v>39</v>
      </c>
    </row>
    <row r="4" spans="1:6">
      <c r="A4" t="s">
        <v>36</v>
      </c>
      <c r="B4" s="45">
        <v>900</v>
      </c>
      <c r="C4" s="46">
        <v>100</v>
      </c>
      <c r="D4" s="47">
        <f>C4*B4/100</f>
        <v>900</v>
      </c>
    </row>
    <row r="5" spans="1:6">
      <c r="A5" s="9" t="s">
        <v>38</v>
      </c>
      <c r="B5" s="48">
        <v>600</v>
      </c>
      <c r="C5" s="49">
        <v>125</v>
      </c>
      <c r="D5" s="50">
        <f>C5*B5/100</f>
        <v>750</v>
      </c>
    </row>
    <row r="6" spans="1:6">
      <c r="A6" s="14" t="s">
        <v>16</v>
      </c>
      <c r="B6" s="51"/>
      <c r="C6" s="51"/>
      <c r="D6" s="52">
        <f>D4-D5</f>
        <v>150</v>
      </c>
    </row>
    <row r="7" spans="1:6" ht="15.75" thickBot="1">
      <c r="B7" s="53"/>
      <c r="C7" s="53"/>
      <c r="D7" s="53"/>
    </row>
    <row r="8" spans="1:6" s="13" customFormat="1" ht="30">
      <c r="A8" s="8" t="s">
        <v>53</v>
      </c>
      <c r="B8" s="54" t="s">
        <v>46</v>
      </c>
      <c r="C8" s="54" t="s">
        <v>20</v>
      </c>
      <c r="D8" s="54" t="s">
        <v>47</v>
      </c>
    </row>
    <row r="9" spans="1:6">
      <c r="A9" t="s">
        <v>48</v>
      </c>
      <c r="B9" s="45">
        <v>6</v>
      </c>
      <c r="C9" s="53"/>
      <c r="D9" s="53"/>
      <c r="F9" s="21"/>
    </row>
    <row r="10" spans="1:6">
      <c r="A10" t="s">
        <v>0</v>
      </c>
      <c r="B10" s="53"/>
      <c r="C10" s="55">
        <v>0.1</v>
      </c>
      <c r="D10" s="47">
        <f>$D$5*$B$9/12*C10</f>
        <v>37.5</v>
      </c>
    </row>
    <row r="11" spans="1:6">
      <c r="A11" t="s">
        <v>41</v>
      </c>
      <c r="B11" s="53"/>
      <c r="C11" s="56">
        <v>0.04</v>
      </c>
      <c r="D11" s="46">
        <f>$D$5*C11*$B$9/12</f>
        <v>15</v>
      </c>
    </row>
    <row r="12" spans="1:6">
      <c r="A12" t="s">
        <v>11</v>
      </c>
      <c r="B12" s="53"/>
      <c r="C12" s="56">
        <v>2.5000000000000001E-2</v>
      </c>
      <c r="D12" s="46">
        <f t="shared" ref="D12:D13" si="0">$D$5*C12*$B$9/12</f>
        <v>9.375</v>
      </c>
    </row>
    <row r="13" spans="1:6">
      <c r="A13" t="s">
        <v>42</v>
      </c>
      <c r="B13" s="53"/>
      <c r="C13" s="57">
        <v>1.4999999999999999E-2</v>
      </c>
      <c r="D13" s="47">
        <f t="shared" si="0"/>
        <v>5.625</v>
      </c>
    </row>
    <row r="14" spans="1:6">
      <c r="A14" t="s">
        <v>43</v>
      </c>
      <c r="B14" s="53"/>
      <c r="C14" s="56"/>
      <c r="D14" s="46">
        <v>0</v>
      </c>
    </row>
    <row r="15" spans="1:6">
      <c r="A15" t="s">
        <v>8</v>
      </c>
      <c r="B15" s="45">
        <v>0.7</v>
      </c>
      <c r="C15" s="46">
        <v>9</v>
      </c>
      <c r="D15" s="47">
        <f>B15*C15</f>
        <v>6.3</v>
      </c>
    </row>
    <row r="16" spans="1:6">
      <c r="A16" s="12" t="s">
        <v>9</v>
      </c>
      <c r="B16" s="51"/>
      <c r="C16" s="51"/>
      <c r="D16" s="60">
        <v>6.45</v>
      </c>
    </row>
    <row r="17" spans="1:4">
      <c r="A17" s="11" t="s">
        <v>54</v>
      </c>
      <c r="B17" s="38"/>
      <c r="C17" s="38"/>
      <c r="D17" s="58">
        <f>SUM(D10:D16)</f>
        <v>80.25</v>
      </c>
    </row>
    <row r="18" spans="1:4">
      <c r="A18" s="11" t="s">
        <v>55</v>
      </c>
      <c r="B18" s="38"/>
      <c r="C18" s="38"/>
      <c r="D18" s="58">
        <f>D17+D5</f>
        <v>830.25</v>
      </c>
    </row>
    <row r="19" spans="1:4">
      <c r="A19" s="11" t="s">
        <v>56</v>
      </c>
      <c r="B19" s="38"/>
      <c r="C19" s="38"/>
      <c r="D19" s="58">
        <f>D4-D18</f>
        <v>69.75</v>
      </c>
    </row>
    <row r="20" spans="1:4">
      <c r="A20" s="11" t="s">
        <v>12</v>
      </c>
      <c r="B20" s="59">
        <v>1</v>
      </c>
      <c r="C20" s="38"/>
      <c r="D20" s="38"/>
    </row>
    <row r="21" spans="1:4" ht="15.75" thickBot="1">
      <c r="A21" s="10" t="s">
        <v>45</v>
      </c>
      <c r="B21" s="32"/>
      <c r="C21" s="32"/>
      <c r="D21" s="42">
        <f>D19/B20</f>
        <v>69.75</v>
      </c>
    </row>
    <row r="24" spans="1:4">
      <c r="D24" s="4"/>
    </row>
  </sheetData>
  <mergeCells count="1">
    <mergeCell ref="A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G30" sqref="G30"/>
    </sheetView>
  </sheetViews>
  <sheetFormatPr defaultRowHeight="15"/>
  <cols>
    <col min="1" max="1" width="52" customWidth="1"/>
    <col min="2" max="2" width="10.85546875" bestFit="1" customWidth="1"/>
    <col min="3" max="3" width="15.7109375" bestFit="1" customWidth="1"/>
  </cols>
  <sheetData>
    <row r="1" spans="1:8" ht="15.75" thickBot="1">
      <c r="A1" t="s">
        <v>57</v>
      </c>
    </row>
    <row r="2" spans="1:8">
      <c r="A2" s="7"/>
      <c r="B2" s="7" t="s">
        <v>13</v>
      </c>
      <c r="C2" s="7" t="s">
        <v>14</v>
      </c>
      <c r="D2" s="7" t="s">
        <v>5</v>
      </c>
    </row>
    <row r="3" spans="1:8">
      <c r="A3" t="s">
        <v>58</v>
      </c>
      <c r="B3" s="4"/>
      <c r="C3" s="4"/>
      <c r="D3" s="4">
        <f>'Dairy WS2'!D6</f>
        <v>150</v>
      </c>
    </row>
    <row r="4" spans="1:8">
      <c r="A4" t="s">
        <v>59</v>
      </c>
      <c r="B4" s="4">
        <f>'Dairy WS1'!D28</f>
        <v>85.56</v>
      </c>
      <c r="C4" s="4">
        <f>'Dairy WS2'!D17</f>
        <v>80.25</v>
      </c>
      <c r="D4" s="4">
        <f>C4+B4</f>
        <v>165.81</v>
      </c>
    </row>
    <row r="5" spans="1:8">
      <c r="A5" t="s">
        <v>15</v>
      </c>
      <c r="B5" s="2">
        <f>B4/$D$4</f>
        <v>0.51601230323864666</v>
      </c>
      <c r="C5" s="2">
        <f t="shared" ref="C5:D5" si="0">C4/$D$4</f>
        <v>0.48398769676135334</v>
      </c>
      <c r="D5" s="2">
        <f t="shared" si="0"/>
        <v>1</v>
      </c>
      <c r="G5" s="15"/>
      <c r="H5" s="15"/>
    </row>
    <row r="6" spans="1:8">
      <c r="A6" s="6" t="s">
        <v>50</v>
      </c>
      <c r="B6" s="4">
        <f>$D$3*B5</f>
        <v>77.401845485796997</v>
      </c>
      <c r="C6" s="4">
        <f>D3*C5</f>
        <v>72.598154514203003</v>
      </c>
      <c r="D6" s="4"/>
    </row>
    <row r="7" spans="1:8">
      <c r="A7" s="6" t="s">
        <v>44</v>
      </c>
      <c r="B7" s="4"/>
      <c r="D7" s="17">
        <f>'Dairy WS1'!B8</f>
        <v>1</v>
      </c>
    </row>
    <row r="8" spans="1:8" ht="15.75" thickBot="1">
      <c r="A8" s="18" t="s">
        <v>60</v>
      </c>
      <c r="B8" s="19">
        <f>B6/D7</f>
        <v>77.401845485796997</v>
      </c>
      <c r="C8" s="19"/>
      <c r="D8" s="20"/>
    </row>
    <row r="9" spans="1:8">
      <c r="A9" s="3"/>
    </row>
    <row r="14" spans="1:8">
      <c r="B14" s="4"/>
      <c r="C14" s="4"/>
      <c r="D14" s="4"/>
    </row>
    <row r="15" spans="1:8">
      <c r="B15" s="2"/>
      <c r="C15" s="2"/>
      <c r="D15" s="2"/>
    </row>
    <row r="18" spans="1:4">
      <c r="A18" s="1"/>
      <c r="B18" s="4"/>
      <c r="C18" s="4"/>
      <c r="D18" s="4"/>
    </row>
    <row r="19" spans="1:4">
      <c r="A19" s="1"/>
      <c r="B19" s="4"/>
      <c r="C19" s="4"/>
      <c r="D19" s="4"/>
    </row>
    <row r="20" spans="1:4">
      <c r="B20" s="4"/>
      <c r="C20" s="4"/>
      <c r="D20" s="4"/>
    </row>
    <row r="21" spans="1:4">
      <c r="A21" s="1"/>
      <c r="B21" s="4"/>
      <c r="C21" s="4"/>
      <c r="D21" s="4"/>
    </row>
    <row r="22" spans="1:4">
      <c r="A22" s="1"/>
      <c r="B22" s="4"/>
      <c r="C22" s="4"/>
      <c r="D22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workbookViewId="0">
      <selection activeCell="D27" sqref="D27"/>
    </sheetView>
  </sheetViews>
  <sheetFormatPr defaultRowHeight="15"/>
  <cols>
    <col min="1" max="1" width="44.28515625" customWidth="1"/>
    <col min="2" max="2" width="16.85546875" customWidth="1"/>
    <col min="3" max="3" width="12.85546875" customWidth="1"/>
    <col min="4" max="4" width="16.85546875" bestFit="1" customWidth="1"/>
    <col min="5" max="5" width="10.85546875" bestFit="1" customWidth="1"/>
  </cols>
  <sheetData>
    <row r="1" spans="1:12">
      <c r="A1" s="9"/>
      <c r="B1" s="9"/>
      <c r="C1" s="9"/>
      <c r="D1" s="9"/>
      <c r="E1" s="9"/>
    </row>
    <row r="2" spans="1:12" ht="21" thickBot="1">
      <c r="A2" s="22" t="s">
        <v>18</v>
      </c>
      <c r="B2" s="23"/>
      <c r="C2" s="23"/>
      <c r="D2" s="23"/>
      <c r="E2" s="9"/>
    </row>
    <row r="3" spans="1:12" s="9" customFormat="1" ht="30">
      <c r="A3" s="7" t="s">
        <v>28</v>
      </c>
      <c r="B3" s="43" t="s">
        <v>33</v>
      </c>
      <c r="C3" s="44" t="s">
        <v>34</v>
      </c>
      <c r="D3" s="43" t="s">
        <v>27</v>
      </c>
      <c r="F3"/>
      <c r="G3"/>
      <c r="H3"/>
      <c r="I3"/>
      <c r="J3"/>
      <c r="K3"/>
      <c r="L3"/>
    </row>
    <row r="4" spans="1:12">
      <c r="A4" s="9" t="s">
        <v>21</v>
      </c>
      <c r="B4" s="27"/>
      <c r="C4" s="28"/>
      <c r="D4" s="29"/>
      <c r="E4" s="9"/>
    </row>
    <row r="5" spans="1:12">
      <c r="A5" s="24" t="s">
        <v>3</v>
      </c>
      <c r="B5" s="27"/>
      <c r="C5" s="30">
        <f>IF(D5&lt;1,0,B5/D5)</f>
        <v>0</v>
      </c>
      <c r="D5" s="31"/>
      <c r="E5" s="9"/>
    </row>
    <row r="6" spans="1:12">
      <c r="A6" s="24" t="s">
        <v>4</v>
      </c>
      <c r="B6" s="27"/>
      <c r="C6" s="30">
        <f t="shared" ref="C6:C7" si="0">IF(D6&lt;1,0,B6/D6)</f>
        <v>0</v>
      </c>
      <c r="D6" s="31"/>
      <c r="E6" s="9"/>
    </row>
    <row r="7" spans="1:12">
      <c r="A7" s="24" t="s">
        <v>2</v>
      </c>
      <c r="B7" s="27"/>
      <c r="C7" s="30">
        <f t="shared" si="0"/>
        <v>0</v>
      </c>
      <c r="D7" s="31"/>
      <c r="E7" s="9"/>
    </row>
    <row r="8" spans="1:12" ht="15.75" thickBot="1">
      <c r="A8" s="10" t="s">
        <v>49</v>
      </c>
      <c r="B8" s="26"/>
      <c r="C8" s="32"/>
      <c r="D8" s="32"/>
      <c r="E8" s="9"/>
    </row>
    <row r="9" spans="1:12" ht="7.5" customHeight="1">
      <c r="A9" s="9"/>
      <c r="B9" s="29"/>
      <c r="C9" s="29"/>
      <c r="D9" s="29"/>
      <c r="E9" s="9"/>
    </row>
    <row r="10" spans="1:12">
      <c r="A10" s="12" t="s">
        <v>19</v>
      </c>
      <c r="B10" s="33" t="s">
        <v>10</v>
      </c>
      <c r="C10" s="33" t="s">
        <v>20</v>
      </c>
      <c r="D10" s="33" t="s">
        <v>22</v>
      </c>
      <c r="E10" s="9"/>
    </row>
    <row r="11" spans="1:12">
      <c r="A11" s="9" t="s">
        <v>24</v>
      </c>
      <c r="B11" s="29"/>
      <c r="C11" s="29"/>
      <c r="D11" s="29"/>
      <c r="E11" s="9"/>
    </row>
    <row r="12" spans="1:12">
      <c r="A12" s="25" t="s">
        <v>0</v>
      </c>
      <c r="B12" s="34">
        <f>B4</f>
        <v>0</v>
      </c>
      <c r="C12" s="35">
        <v>0.01</v>
      </c>
      <c r="D12" s="34">
        <f>C12*B12</f>
        <v>0</v>
      </c>
      <c r="E12" s="9"/>
      <c r="F12" s="5"/>
    </row>
    <row r="13" spans="1:12">
      <c r="A13" s="25" t="s">
        <v>1</v>
      </c>
      <c r="B13" s="34">
        <f>B4</f>
        <v>0</v>
      </c>
      <c r="C13" s="35">
        <v>5.0000000000000001E-3</v>
      </c>
      <c r="D13" s="34">
        <f>C13*B13</f>
        <v>0</v>
      </c>
      <c r="E13" s="9"/>
    </row>
    <row r="14" spans="1:12">
      <c r="A14" s="25" t="s">
        <v>23</v>
      </c>
      <c r="B14" s="29"/>
      <c r="C14" s="36"/>
      <c r="D14" s="27">
        <v>0</v>
      </c>
      <c r="E14" s="9"/>
      <c r="G14" t="b">
        <f>ISBLANK(C4)</f>
        <v>1</v>
      </c>
    </row>
    <row r="15" spans="1:12" ht="6" customHeight="1">
      <c r="A15" s="25"/>
      <c r="B15" s="29"/>
      <c r="C15" s="37"/>
      <c r="D15" s="34"/>
      <c r="E15" s="9"/>
    </row>
    <row r="16" spans="1:12">
      <c r="A16" s="24" t="s">
        <v>29</v>
      </c>
      <c r="B16" s="29"/>
      <c r="C16" s="29"/>
      <c r="D16" s="29"/>
      <c r="E16" s="9"/>
    </row>
    <row r="17" spans="1:5">
      <c r="A17" s="25" t="s">
        <v>17</v>
      </c>
      <c r="B17" s="29"/>
      <c r="C17" s="29"/>
      <c r="D17" s="34">
        <f>SUM(C5:C7)</f>
        <v>0</v>
      </c>
      <c r="E17" s="9"/>
    </row>
    <row r="18" spans="1:5">
      <c r="A18" s="25" t="s">
        <v>0</v>
      </c>
      <c r="B18" s="34">
        <f>SUM(B5:B7)</f>
        <v>0</v>
      </c>
      <c r="C18" s="35">
        <v>0.05</v>
      </c>
      <c r="D18" s="34">
        <f>C18*B18/2</f>
        <v>0</v>
      </c>
      <c r="E18" s="9"/>
    </row>
    <row r="19" spans="1:5">
      <c r="A19" s="25" t="s">
        <v>30</v>
      </c>
      <c r="B19" s="34">
        <f>B18</f>
        <v>0</v>
      </c>
      <c r="C19" s="35">
        <v>0.01</v>
      </c>
      <c r="D19" s="34">
        <f>C19*B19/2</f>
        <v>0</v>
      </c>
      <c r="E19" s="9"/>
    </row>
    <row r="20" spans="1:5">
      <c r="A20" s="25" t="s">
        <v>31</v>
      </c>
      <c r="B20" s="34">
        <f>B18</f>
        <v>0</v>
      </c>
      <c r="C20" s="35">
        <v>5.0000000000000001E-3</v>
      </c>
      <c r="D20" s="34">
        <f>C20*B20/2</f>
        <v>0</v>
      </c>
      <c r="E20" s="9"/>
    </row>
    <row r="21" spans="1:5">
      <c r="A21" s="25" t="s">
        <v>32</v>
      </c>
      <c r="B21" s="34">
        <f>B18</f>
        <v>0</v>
      </c>
      <c r="C21" s="35">
        <v>0</v>
      </c>
      <c r="D21" s="34">
        <f>C21*B21/2</f>
        <v>0</v>
      </c>
      <c r="E21" s="9"/>
    </row>
    <row r="22" spans="1:5" ht="7.5" customHeight="1">
      <c r="A22" s="9"/>
      <c r="B22" s="29"/>
      <c r="C22" s="29"/>
      <c r="D22" s="29"/>
      <c r="E22" s="9"/>
    </row>
    <row r="23" spans="1:5">
      <c r="A23" s="24" t="s">
        <v>25</v>
      </c>
      <c r="B23" s="29"/>
      <c r="C23" s="29"/>
      <c r="D23" s="29"/>
      <c r="E23" s="9"/>
    </row>
    <row r="24" spans="1:5">
      <c r="A24" s="25" t="s">
        <v>6</v>
      </c>
      <c r="B24" s="29"/>
      <c r="C24" s="29"/>
      <c r="D24" s="27">
        <v>0</v>
      </c>
      <c r="E24" s="9"/>
    </row>
    <row r="25" spans="1:5">
      <c r="A25" s="25" t="s">
        <v>7</v>
      </c>
      <c r="B25" s="29"/>
      <c r="C25" s="29"/>
      <c r="D25" s="27">
        <v>0</v>
      </c>
      <c r="E25" s="9"/>
    </row>
    <row r="26" spans="1:5" ht="6" customHeight="1">
      <c r="A26" s="9"/>
      <c r="B26" s="29"/>
      <c r="C26" s="29"/>
      <c r="D26" s="29"/>
      <c r="E26" s="9"/>
    </row>
    <row r="27" spans="1:5">
      <c r="A27" s="11" t="s">
        <v>26</v>
      </c>
      <c r="B27" s="38"/>
      <c r="C27" s="38"/>
      <c r="D27" s="58">
        <f>SUM(D12:D25)</f>
        <v>0</v>
      </c>
      <c r="E27" s="9"/>
    </row>
    <row r="28" spans="1:5">
      <c r="A28" s="16" t="s">
        <v>51</v>
      </c>
      <c r="B28" s="40"/>
      <c r="C28" s="40"/>
      <c r="D28" s="41">
        <f>IF(ISBLANK(C4)=TRUE,0,D27/C4*B8)</f>
        <v>0</v>
      </c>
      <c r="E28" s="9"/>
    </row>
    <row r="29" spans="1:5" ht="15.75" thickBot="1">
      <c r="A29" s="10" t="s">
        <v>52</v>
      </c>
      <c r="B29" s="32"/>
      <c r="C29" s="32"/>
      <c r="D29" s="42">
        <f>IF(ISBLANK(C4)=TRUE,0,D27/C4)</f>
        <v>0</v>
      </c>
      <c r="E29" s="9"/>
    </row>
    <row r="30" spans="1:5">
      <c r="A30" s="9"/>
      <c r="B30" s="9"/>
      <c r="C30" s="9"/>
      <c r="D30" s="9"/>
      <c r="E30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D22" sqref="D22"/>
    </sheetView>
  </sheetViews>
  <sheetFormatPr defaultRowHeight="15"/>
  <cols>
    <col min="1" max="1" width="50.5703125" bestFit="1" customWidth="1"/>
    <col min="2" max="2" width="15.85546875" customWidth="1"/>
    <col min="3" max="3" width="12.140625" customWidth="1"/>
    <col min="4" max="4" width="14.42578125" customWidth="1"/>
    <col min="5" max="5" width="10.85546875" customWidth="1"/>
  </cols>
  <sheetData>
    <row r="2" spans="1:6" ht="21" thickBot="1">
      <c r="A2" s="62" t="s">
        <v>35</v>
      </c>
      <c r="B2" s="63"/>
      <c r="C2" s="63"/>
      <c r="D2" s="63"/>
    </row>
    <row r="3" spans="1:6" s="13" customFormat="1" ht="30">
      <c r="A3" s="8"/>
      <c r="B3" s="43" t="s">
        <v>40</v>
      </c>
      <c r="C3" s="43" t="s">
        <v>37</v>
      </c>
      <c r="D3" s="43" t="s">
        <v>39</v>
      </c>
    </row>
    <row r="4" spans="1:6">
      <c r="A4" t="s">
        <v>36</v>
      </c>
      <c r="B4" s="45"/>
      <c r="C4" s="46"/>
      <c r="D4" s="47">
        <f>C4*B4/100</f>
        <v>0</v>
      </c>
    </row>
    <row r="5" spans="1:6">
      <c r="A5" s="9" t="s">
        <v>38</v>
      </c>
      <c r="B5" s="48"/>
      <c r="C5" s="49"/>
      <c r="D5" s="50">
        <f>C5*B5/100</f>
        <v>0</v>
      </c>
    </row>
    <row r="6" spans="1:6">
      <c r="A6" s="14" t="s">
        <v>16</v>
      </c>
      <c r="B6" s="51"/>
      <c r="C6" s="51"/>
      <c r="D6" s="52">
        <f>D4-D5</f>
        <v>0</v>
      </c>
    </row>
    <row r="7" spans="1:6" ht="15.75" thickBot="1">
      <c r="B7" s="53"/>
      <c r="C7" s="53"/>
      <c r="D7" s="53"/>
    </row>
    <row r="8" spans="1:6" s="13" customFormat="1" ht="30">
      <c r="A8" s="8" t="s">
        <v>53</v>
      </c>
      <c r="B8" s="54" t="s">
        <v>46</v>
      </c>
      <c r="C8" s="54" t="s">
        <v>20</v>
      </c>
      <c r="D8" s="54" t="s">
        <v>47</v>
      </c>
    </row>
    <row r="9" spans="1:6">
      <c r="A9" t="s">
        <v>48</v>
      </c>
      <c r="B9" s="45"/>
      <c r="C9" s="53"/>
      <c r="D9" s="53"/>
      <c r="F9" s="21"/>
    </row>
    <row r="10" spans="1:6">
      <c r="A10" t="s">
        <v>0</v>
      </c>
      <c r="B10" s="53"/>
      <c r="C10" s="55"/>
      <c r="D10" s="47">
        <f>$D$5*$B$9/12*C10</f>
        <v>0</v>
      </c>
    </row>
    <row r="11" spans="1:6">
      <c r="A11" t="s">
        <v>41</v>
      </c>
      <c r="B11" s="53"/>
      <c r="C11" s="56"/>
      <c r="D11" s="46"/>
    </row>
    <row r="12" spans="1:6">
      <c r="A12" t="s">
        <v>11</v>
      </c>
      <c r="B12" s="53"/>
      <c r="C12" s="56"/>
      <c r="D12" s="46"/>
    </row>
    <row r="13" spans="1:6">
      <c r="A13" t="s">
        <v>42</v>
      </c>
      <c r="B13" s="53"/>
      <c r="C13" s="57"/>
      <c r="D13" s="47">
        <f>$D$5*C13</f>
        <v>0</v>
      </c>
    </row>
    <row r="14" spans="1:6">
      <c r="A14" t="s">
        <v>43</v>
      </c>
      <c r="B14" s="53"/>
      <c r="C14" s="56"/>
      <c r="D14" s="46"/>
    </row>
    <row r="15" spans="1:6">
      <c r="A15" t="s">
        <v>8</v>
      </c>
      <c r="B15" s="45"/>
      <c r="C15" s="46"/>
      <c r="D15" s="47">
        <f>B15*C15</f>
        <v>0</v>
      </c>
    </row>
    <row r="16" spans="1:6">
      <c r="A16" s="12" t="s">
        <v>9</v>
      </c>
      <c r="B16" s="51"/>
      <c r="C16" s="51"/>
      <c r="D16" s="60"/>
    </row>
    <row r="17" spans="1:4">
      <c r="A17" s="11" t="s">
        <v>54</v>
      </c>
      <c r="B17" s="38"/>
      <c r="C17" s="38"/>
      <c r="D17" s="58">
        <f>SUM(D10:D16)</f>
        <v>0</v>
      </c>
    </row>
    <row r="18" spans="1:4">
      <c r="A18" s="11" t="s">
        <v>55</v>
      </c>
      <c r="B18" s="38"/>
      <c r="C18" s="38"/>
      <c r="D18" s="58">
        <f>D17+D5</f>
        <v>0</v>
      </c>
    </row>
    <row r="19" spans="1:4">
      <c r="A19" s="11" t="s">
        <v>56</v>
      </c>
      <c r="B19" s="38"/>
      <c r="C19" s="38"/>
      <c r="D19" s="58">
        <f>D4-D18</f>
        <v>0</v>
      </c>
    </row>
    <row r="20" spans="1:4">
      <c r="A20" s="11" t="s">
        <v>12</v>
      </c>
      <c r="B20" s="59"/>
      <c r="C20" s="38"/>
      <c r="D20" s="38"/>
    </row>
    <row r="21" spans="1:4" ht="15.75" thickBot="1">
      <c r="A21" s="10" t="s">
        <v>45</v>
      </c>
      <c r="B21" s="32"/>
      <c r="C21" s="32"/>
      <c r="D21" s="42">
        <f>IF(ISBLANK(C4)=TRUE,0,D19/B20)</f>
        <v>0</v>
      </c>
    </row>
    <row r="24" spans="1:4">
      <c r="D24" s="4"/>
    </row>
  </sheetData>
  <mergeCells count="1"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H22" sqref="H22"/>
    </sheetView>
  </sheetViews>
  <sheetFormatPr defaultRowHeight="15"/>
  <cols>
    <col min="1" max="1" width="52" customWidth="1"/>
    <col min="2" max="2" width="10.85546875" bestFit="1" customWidth="1"/>
    <col min="3" max="3" width="15.7109375" bestFit="1" customWidth="1"/>
  </cols>
  <sheetData>
    <row r="1" spans="1:8" ht="15.75" thickBot="1">
      <c r="A1" t="s">
        <v>57</v>
      </c>
    </row>
    <row r="2" spans="1:8">
      <c r="A2" s="7"/>
      <c r="B2" s="7" t="s">
        <v>13</v>
      </c>
      <c r="C2" s="7" t="s">
        <v>14</v>
      </c>
      <c r="D2" s="7" t="s">
        <v>5</v>
      </c>
    </row>
    <row r="3" spans="1:8">
      <c r="A3" t="s">
        <v>58</v>
      </c>
      <c r="B3" s="4"/>
      <c r="C3" s="4"/>
      <c r="D3" s="4">
        <f>'Blank WS2'!D6</f>
        <v>0</v>
      </c>
    </row>
    <row r="4" spans="1:8">
      <c r="A4" t="s">
        <v>59</v>
      </c>
      <c r="B4" s="4">
        <f>'Blank WS1'!D28</f>
        <v>0</v>
      </c>
      <c r="C4" s="4">
        <f>'Blank WS2'!D17</f>
        <v>0</v>
      </c>
      <c r="D4" s="4">
        <f>C4+B4</f>
        <v>0</v>
      </c>
    </row>
    <row r="5" spans="1:8">
      <c r="A5" t="s">
        <v>15</v>
      </c>
      <c r="B5" s="2">
        <f>IF(D4=0,0,B4/$D$4)</f>
        <v>0</v>
      </c>
      <c r="C5" s="2">
        <f>IF(D4=0,0,C4/$D$4)</f>
        <v>0</v>
      </c>
      <c r="D5" s="2">
        <f>IF(D4=0,0,D4/$D$4)</f>
        <v>0</v>
      </c>
      <c r="G5" s="15"/>
      <c r="H5" s="15"/>
    </row>
    <row r="6" spans="1:8">
      <c r="A6" s="6" t="s">
        <v>50</v>
      </c>
      <c r="B6" s="4">
        <f>$D$3*B5</f>
        <v>0</v>
      </c>
      <c r="C6" s="4">
        <f>D3*C5</f>
        <v>0</v>
      </c>
      <c r="D6" s="4"/>
    </row>
    <row r="7" spans="1:8">
      <c r="A7" s="6" t="s">
        <v>44</v>
      </c>
      <c r="B7" s="4"/>
      <c r="D7" s="61">
        <f>'Blank WS1'!B8</f>
        <v>0</v>
      </c>
    </row>
    <row r="8" spans="1:8" ht="15.75" thickBot="1">
      <c r="A8" s="18" t="s">
        <v>60</v>
      </c>
      <c r="B8" s="19">
        <f>IF(D7=0,0,B6/D7)</f>
        <v>0</v>
      </c>
      <c r="C8" s="19"/>
      <c r="D8" s="20"/>
    </row>
    <row r="9" spans="1:8">
      <c r="A9" s="3"/>
    </row>
    <row r="14" spans="1:8">
      <c r="B14" s="4"/>
      <c r="C14" s="4"/>
      <c r="D14" s="4"/>
    </row>
    <row r="15" spans="1:8">
      <c r="B15" s="2"/>
      <c r="C15" s="2"/>
      <c r="D15" s="2"/>
    </row>
    <row r="18" spans="1:4">
      <c r="A18" s="1"/>
      <c r="B18" s="4"/>
      <c r="C18" s="4"/>
      <c r="D18" s="4"/>
    </row>
    <row r="19" spans="1:4">
      <c r="A19" s="1"/>
      <c r="B19" s="4"/>
      <c r="C19" s="4"/>
      <c r="D19" s="4"/>
    </row>
    <row r="20" spans="1:4">
      <c r="B20" s="4"/>
      <c r="C20" s="4"/>
      <c r="D20" s="4"/>
    </row>
    <row r="21" spans="1:4">
      <c r="A21" s="1"/>
      <c r="B21" s="4"/>
      <c r="C21" s="4"/>
      <c r="D21" s="4"/>
    </row>
    <row r="22" spans="1:4">
      <c r="A22" s="1"/>
      <c r="B22" s="4"/>
      <c r="C22" s="4"/>
      <c r="D2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Stocker WS1</vt:lpstr>
      <vt:lpstr>Stocker WS2</vt:lpstr>
      <vt:lpstr>Stocker WS3</vt:lpstr>
      <vt:lpstr>Dairy WS1</vt:lpstr>
      <vt:lpstr>Dairy WS2</vt:lpstr>
      <vt:lpstr>Dairy WS3</vt:lpstr>
      <vt:lpstr>Blank WS1</vt:lpstr>
      <vt:lpstr>Blank WS2</vt:lpstr>
      <vt:lpstr>Blank WS3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E. Massey</dc:creator>
  <cp:lastModifiedBy>kmeeks</cp:lastModifiedBy>
  <dcterms:created xsi:type="dcterms:W3CDTF">2011-07-14T15:59:52Z</dcterms:created>
  <dcterms:modified xsi:type="dcterms:W3CDTF">2012-07-09T18:23:42Z</dcterms:modified>
</cp:coreProperties>
</file>